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ložkový rozpočet" sheetId="1" state="visible" r:id="rId1"/>
    <sheet xmlns:r="http://schemas.openxmlformats.org/officeDocument/2006/relationships" name="Výkaz výmě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Kč&quot;"/>
  </numFmts>
  <fonts count="7">
    <font>
      <name val="Calibri"/>
      <family val="2"/>
      <color theme="1"/>
      <sz val="11"/>
      <scheme val="minor"/>
    </font>
    <font>
      <name val="Arial"/>
      <b val="1"/>
      <color rgb="001B2B4B"/>
      <sz val="18"/>
    </font>
    <font>
      <name val="Arial"/>
      <color rgb="0066716E"/>
      <sz val="9"/>
    </font>
    <font>
      <name val="Arial"/>
      <b val="1"/>
      <color rgb="00FFFFFF"/>
      <sz val="9"/>
    </font>
    <font>
      <name val="Arial"/>
      <b val="1"/>
      <color rgb="001B2B4B"/>
      <sz val="11"/>
    </font>
    <font>
      <name val="Arial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1B2B4B"/>
      </patternFill>
    </fill>
    <fill>
      <patternFill patternType="solid">
        <fgColor rgb="00F3F4F1"/>
      </patternFill>
    </fill>
  </fills>
  <borders count="2">
    <border>
      <left/>
      <right/>
      <top/>
      <bottom/>
      <diagonal/>
    </border>
    <border>
      <left style="thin">
        <color rgb="00C9CFCB"/>
      </left>
      <right style="thin">
        <color rgb="00C9CFCB"/>
      </right>
      <top style="thin">
        <color rgb="00C9CFCB"/>
      </top>
      <bottom style="thin">
        <color rgb="00C9CFC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0" pivotButton="0" quotePrefix="0" xfId="0"/>
    <xf numFmtId="0" fontId="5" fillId="0" borderId="1" applyAlignment="1" pivotButton="0" quotePrefix="0" xfId="0">
      <alignment horizontal="left" vertical="center" wrapText="1"/>
    </xf>
    <xf numFmtId="4" fontId="5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6" fillId="0" borderId="0" pivotButton="0" quotePrefix="0" xfId="0"/>
    <xf numFmtId="164" fontId="6" fillId="0" borderId="1" applyAlignment="1" pivotButton="0" quotePrefix="0" xfId="0">
      <alignment horizontal="right" vertical="center"/>
    </xf>
    <xf numFmtId="0" fontId="4" fillId="0" borderId="0" pivotButton="0" quotePrefix="0" xfId="0"/>
    <xf numFmtId="0" fontId="5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44" customWidth="1" min="2" max="2"/>
    <col width="7" customWidth="1" min="3" max="3"/>
    <col width="10" customWidth="1" min="4" max="4"/>
    <col width="13" customWidth="1" min="5" max="5"/>
    <col width="13" customWidth="1" min="6" max="6"/>
    <col width="15" customWidth="1" min="7" max="7"/>
    <col width="15" customWidth="1" min="8" max="8"/>
  </cols>
  <sheetData>
    <row r="1" ht="30" customHeight="1">
      <c r="A1" s="1" t="inlineStr">
        <is>
          <t>POLOŽKOVÝ ROZPOČET STAVBY</t>
        </is>
      </c>
    </row>
    <row r="2">
      <c r="A2" s="2" t="inlineStr">
        <is>
          <t>Stavba: [název] · Objednatel: [jméno] · Zhotovitel: [firma] · Ceny bez DPH · práce a materiál zvlášť</t>
        </is>
      </c>
    </row>
    <row r="4" ht="28" customHeight="1">
      <c r="A4" s="3" t="inlineStr">
        <is>
          <t>Kód (TSKP)</t>
        </is>
      </c>
      <c r="B4" s="3" t="inlineStr">
        <is>
          <t>Popis položky</t>
        </is>
      </c>
      <c r="C4" s="3" t="inlineStr">
        <is>
          <t>MJ</t>
        </is>
      </c>
      <c r="D4" s="3" t="inlineStr">
        <is>
          <t>Množství</t>
        </is>
      </c>
      <c r="E4" s="3" t="inlineStr">
        <is>
          <t>Práce / MJ</t>
        </is>
      </c>
      <c r="F4" s="3" t="inlineStr">
        <is>
          <t>Materiál / MJ</t>
        </is>
      </c>
      <c r="G4" s="3" t="inlineStr">
        <is>
          <t>Práce celkem</t>
        </is>
      </c>
      <c r="H4" s="3" t="inlineStr">
        <is>
          <t>Materiál celkem</t>
        </is>
      </c>
    </row>
    <row r="5">
      <c r="A5" s="4" t="inlineStr">
        <is>
          <t>HSV — Bourání a zemní práce</t>
        </is>
      </c>
    </row>
    <row r="6">
      <c r="A6" s="5" t="inlineStr">
        <is>
          <t>962031132</t>
        </is>
      </c>
      <c r="B6" s="5" t="inlineStr">
        <is>
          <t>Bourání příček z cihel tl. do 150 mm</t>
        </is>
      </c>
      <c r="C6" s="5" t="inlineStr">
        <is>
          <t>m²</t>
        </is>
      </c>
      <c r="D6" s="6" t="n">
        <v>18</v>
      </c>
      <c r="E6" s="7" t="n"/>
      <c r="F6" s="7" t="n"/>
      <c r="G6" s="7">
        <f>D6*E6</f>
        <v/>
      </c>
      <c r="H6" s="7">
        <f>D6*F6</f>
        <v/>
      </c>
    </row>
    <row r="7">
      <c r="A7" s="5" t="inlineStr">
        <is>
          <t>978013191</t>
        </is>
      </c>
      <c r="B7" s="5" t="inlineStr">
        <is>
          <t>Otlučení vnitřních omítek stěn</t>
        </is>
      </c>
      <c r="C7" s="5" t="inlineStr">
        <is>
          <t>m²</t>
        </is>
      </c>
      <c r="D7" s="6" t="n">
        <v>60</v>
      </c>
      <c r="E7" s="7" t="n">
        <v>133</v>
      </c>
      <c r="F7" s="7" t="n"/>
      <c r="G7" s="7">
        <f>D7*E7</f>
        <v/>
      </c>
      <c r="H7" s="7">
        <f>D7*F7</f>
        <v/>
      </c>
    </row>
    <row r="8">
      <c r="A8" s="5" t="inlineStr">
        <is>
          <t>979082111</t>
        </is>
      </c>
      <c r="B8" s="5" t="inlineStr">
        <is>
          <t>Vnitrostaveništní doprava suti do 10 m</t>
        </is>
      </c>
      <c r="C8" s="5" t="inlineStr">
        <is>
          <t>t</t>
        </is>
      </c>
      <c r="D8" s="6" t="n">
        <v>3.2</v>
      </c>
      <c r="E8" s="7" t="n">
        <v>432</v>
      </c>
      <c r="F8" s="7" t="n"/>
      <c r="G8" s="7">
        <f>D8*E8</f>
        <v/>
      </c>
      <c r="H8" s="7">
        <f>D8*F8</f>
        <v/>
      </c>
    </row>
    <row r="9">
      <c r="A9" s="5" t="inlineStr">
        <is>
          <t>979081121</t>
        </is>
      </c>
      <c r="B9" s="5" t="inlineStr">
        <is>
          <t>Odvoz suti na skládku do 1 km + příplatky</t>
        </is>
      </c>
      <c r="C9" s="5" t="inlineStr">
        <is>
          <t>t</t>
        </is>
      </c>
      <c r="D9" s="6" t="n">
        <v>3.2</v>
      </c>
      <c r="E9" s="7" t="n">
        <v>301</v>
      </c>
      <c r="F9" s="7" t="n"/>
      <c r="G9" s="7">
        <f>D9*E9</f>
        <v/>
      </c>
      <c r="H9" s="7">
        <f>D9*F9</f>
        <v/>
      </c>
    </row>
    <row r="10">
      <c r="B10" s="8" t="inlineStr">
        <is>
          <t>Mezisoučet — HSV — Bourání a zemní práce</t>
        </is>
      </c>
      <c r="G10" s="9">
        <f>SUM(G6:G9)</f>
        <v/>
      </c>
      <c r="H10" s="9">
        <f>SUM(H6:H9)</f>
        <v/>
      </c>
    </row>
    <row r="12">
      <c r="A12" s="4" t="inlineStr">
        <is>
          <t>HSV — Zdivo a omítky</t>
        </is>
      </c>
    </row>
    <row r="13">
      <c r="A13" s="5" t="inlineStr">
        <is>
          <t>342272225</t>
        </is>
      </c>
      <c r="B13" s="5" t="inlineStr">
        <is>
          <t>Příčky z pórobetonových tvárnic tl. 100 mm</t>
        </is>
      </c>
      <c r="C13" s="5" t="inlineStr">
        <is>
          <t>m²</t>
        </is>
      </c>
      <c r="D13" s="6" t="n">
        <v>18</v>
      </c>
      <c r="E13" s="7" t="n"/>
      <c r="F13" s="7" t="n"/>
      <c r="G13" s="7">
        <f>D13*E13</f>
        <v/>
      </c>
      <c r="H13" s="7">
        <f>D13*F13</f>
        <v/>
      </c>
    </row>
    <row r="14">
      <c r="A14" s="5" t="inlineStr">
        <is>
          <t>612131121</t>
        </is>
      </c>
      <c r="B14" s="5" t="inlineStr">
        <is>
          <t>Penetrace vnitřních omítaných ploch stěn</t>
        </is>
      </c>
      <c r="C14" s="5" t="inlineStr">
        <is>
          <t>m²</t>
        </is>
      </c>
      <c r="D14" s="6" t="n">
        <v>60</v>
      </c>
      <c r="E14" s="7" t="n">
        <v>80</v>
      </c>
      <c r="F14" s="7" t="n"/>
      <c r="G14" s="7">
        <f>D14*E14</f>
        <v/>
      </c>
      <c r="H14" s="7">
        <f>D14*F14</f>
        <v/>
      </c>
    </row>
    <row r="15">
      <c r="A15" s="5" t="inlineStr">
        <is>
          <t>612421637</t>
        </is>
      </c>
      <c r="B15" s="5" t="inlineStr">
        <is>
          <t>Omítka vnitřní stěn vápenocementová štuková</t>
        </is>
      </c>
      <c r="C15" s="5" t="inlineStr">
        <is>
          <t>m²</t>
        </is>
      </c>
      <c r="D15" s="6" t="n">
        <v>60</v>
      </c>
      <c r="E15" s="7" t="n">
        <v>570</v>
      </c>
      <c r="F15" s="7" t="n"/>
      <c r="G15" s="7">
        <f>D15*E15</f>
        <v/>
      </c>
      <c r="H15" s="7">
        <f>D15*F15</f>
        <v/>
      </c>
    </row>
    <row r="16">
      <c r="B16" s="8" t="inlineStr">
        <is>
          <t>Mezisoučet — HSV — Zdivo a omítky</t>
        </is>
      </c>
      <c r="G16" s="9">
        <f>SUM(G13:G15)</f>
        <v/>
      </c>
      <c r="H16" s="9">
        <f>SUM(H13:H15)</f>
        <v/>
      </c>
    </row>
    <row r="18">
      <c r="A18" s="4" t="inlineStr">
        <is>
          <t>PSV — Obklady a dlažby</t>
        </is>
      </c>
    </row>
    <row r="19">
      <c r="A19" s="5" t="inlineStr">
        <is>
          <t>781101210</t>
        </is>
      </c>
      <c r="B19" s="5" t="inlineStr">
        <is>
          <t>Penetrace podkladu pod obklady</t>
        </is>
      </c>
      <c r="C19" s="5" t="inlineStr">
        <is>
          <t>m²</t>
        </is>
      </c>
      <c r="D19" s="6" t="n">
        <v>24</v>
      </c>
      <c r="E19" s="7" t="n">
        <v>58</v>
      </c>
      <c r="F19" s="7" t="n"/>
      <c r="G19" s="7">
        <f>D19*E19</f>
        <v/>
      </c>
      <c r="H19" s="7">
        <f>D19*F19</f>
        <v/>
      </c>
    </row>
    <row r="20">
      <c r="A20" s="5" t="inlineStr">
        <is>
          <t>781131112</t>
        </is>
      </c>
      <c r="B20" s="5" t="inlineStr">
        <is>
          <t>Izolace pod obklad stěrkou ve dvou vrstvách</t>
        </is>
      </c>
      <c r="C20" s="5" t="inlineStr">
        <is>
          <t>m²</t>
        </is>
      </c>
      <c r="D20" s="6" t="n">
        <v>9</v>
      </c>
      <c r="E20" s="7" t="n">
        <v>463</v>
      </c>
      <c r="F20" s="7" t="n"/>
      <c r="G20" s="7">
        <f>D20*E20</f>
        <v/>
      </c>
      <c r="H20" s="7">
        <f>D20*F20</f>
        <v/>
      </c>
    </row>
    <row r="21">
      <c r="A21" s="5" t="inlineStr">
        <is>
          <t>781475120</t>
        </is>
      </c>
      <c r="B21" s="5" t="inlineStr">
        <is>
          <t>Obklad stěn keramický 30×60 cm do tmelu</t>
        </is>
      </c>
      <c r="C21" s="5" t="inlineStr">
        <is>
          <t>m²</t>
        </is>
      </c>
      <c r="D21" s="6" t="n">
        <v>24</v>
      </c>
      <c r="E21" s="7" t="n">
        <v>962</v>
      </c>
      <c r="F21" s="7" t="n"/>
      <c r="G21" s="7">
        <f>D21*E21</f>
        <v/>
      </c>
      <c r="H21" s="7">
        <f>D21*F21</f>
        <v/>
      </c>
    </row>
    <row r="22">
      <c r="A22" s="5" t="inlineStr"/>
      <c r="B22" s="5" t="inlineStr">
        <is>
          <t>Obkladačky — dodávka (specifikace)</t>
        </is>
      </c>
      <c r="C22" s="5" t="inlineStr">
        <is>
          <t>m²</t>
        </is>
      </c>
      <c r="D22" s="6" t="n">
        <v>26</v>
      </c>
      <c r="E22" s="7" t="n"/>
      <c r="F22" s="7" t="n"/>
      <c r="G22" s="7">
        <f>D22*E22</f>
        <v/>
      </c>
      <c r="H22" s="7">
        <f>D22*F22</f>
        <v/>
      </c>
    </row>
    <row r="23">
      <c r="B23" s="8" t="inlineStr">
        <is>
          <t>Mezisoučet — PSV — Obklady a dlažby</t>
        </is>
      </c>
      <c r="G23" s="9">
        <f>SUM(G19:G22)</f>
        <v/>
      </c>
      <c r="H23" s="9">
        <f>SUM(H19:H22)</f>
        <v/>
      </c>
    </row>
    <row r="25">
      <c r="A25" s="4" t="inlineStr">
        <is>
          <t>PSV — Malby</t>
        </is>
      </c>
    </row>
    <row r="26">
      <c r="A26" s="5" t="inlineStr">
        <is>
          <t>784181101</t>
        </is>
      </c>
      <c r="B26" s="5" t="inlineStr">
        <is>
          <t>Penetrace podkladu univerzální</t>
        </is>
      </c>
      <c r="C26" s="5" t="inlineStr">
        <is>
          <t>m²</t>
        </is>
      </c>
      <c r="D26" s="6" t="n">
        <v>60</v>
      </c>
      <c r="E26" s="7" t="n">
        <v>25</v>
      </c>
      <c r="F26" s="7" t="n"/>
      <c r="G26" s="7">
        <f>D26*E26</f>
        <v/>
      </c>
      <c r="H26" s="7">
        <f>D26*F26</f>
        <v/>
      </c>
    </row>
    <row r="27">
      <c r="A27" s="5" t="inlineStr">
        <is>
          <t>784211101</t>
        </is>
      </c>
      <c r="B27" s="5" t="inlineStr">
        <is>
          <t>Malba disperzní dvojnásobná, bílá</t>
        </is>
      </c>
      <c r="C27" s="5" t="inlineStr">
        <is>
          <t>m²</t>
        </is>
      </c>
      <c r="D27" s="6" t="n">
        <v>60</v>
      </c>
      <c r="E27" s="7" t="n"/>
      <c r="F27" s="7" t="n"/>
      <c r="G27" s="7">
        <f>D27*E27</f>
        <v/>
      </c>
      <c r="H27" s="7">
        <f>D27*F27</f>
        <v/>
      </c>
    </row>
    <row r="28">
      <c r="B28" s="8" t="inlineStr">
        <is>
          <t>Mezisoučet — PSV — Malby</t>
        </is>
      </c>
      <c r="G28" s="9">
        <f>SUM(G26:G27)</f>
        <v/>
      </c>
      <c r="H28" s="9">
        <f>SUM(H26:H27)</f>
        <v/>
      </c>
    </row>
    <row r="29">
      <c r="A29" s="10" t="inlineStr">
        <is>
          <t>REKAPITULACE</t>
        </is>
      </c>
    </row>
    <row r="30">
      <c r="B30" s="11" t="inlineStr">
        <is>
          <t>Práce celkem</t>
        </is>
      </c>
      <c r="G30" s="7">
        <f>G10+G16+G23+G28</f>
        <v/>
      </c>
    </row>
    <row r="31">
      <c r="B31" s="11" t="inlineStr">
        <is>
          <t>Materiál celkem</t>
        </is>
      </c>
      <c r="G31" s="7">
        <f>H10+H16+H23+H28</f>
        <v/>
      </c>
    </row>
    <row r="32">
      <c r="B32" s="11" t="inlineStr">
        <is>
          <t>Základ (práce + materiál)</t>
        </is>
      </c>
      <c r="G32" s="7">
        <f>G30+G31</f>
        <v/>
      </c>
    </row>
    <row r="33">
      <c r="B33" s="11" t="inlineStr">
        <is>
          <t>Vedlejší rozpočtové náklady (VRN) — [3] %</t>
        </is>
      </c>
      <c r="G33" s="7">
        <f>ROUND(G32*0.03,2)</f>
        <v/>
      </c>
    </row>
    <row r="34">
      <c r="B34" s="8" t="inlineStr">
        <is>
          <t>CELKEM BEZ DPH</t>
        </is>
      </c>
      <c r="G34" s="9">
        <f>G32+G33</f>
        <v/>
      </c>
    </row>
    <row r="35">
      <c r="B35" s="11" t="inlineStr">
        <is>
          <t>DPH [12 / 21] % — sazbu potvrdí účetní</t>
        </is>
      </c>
      <c r="G35" s="7">
        <f>ROUND(G34*0.12,2)</f>
        <v/>
      </c>
    </row>
    <row r="36">
      <c r="B36" s="8" t="inlineStr">
        <is>
          <t>CELKEM S DPH</t>
        </is>
      </c>
      <c r="G36" s="9">
        <f>G34+G35</f>
        <v/>
      </c>
    </row>
    <row r="38" ht="26" customHeight="1">
      <c r="A38" s="12" t="inlineStr">
        <is>
          <t>Ceny práce v příkladu = mediány z aistav.cz/ceny (rozpočty reálných zakázek, září 2026); prázdné buňky doplňte z vlastního ceníku nebo z ceníku prací. Materiál uvádějte vždy zvlášť (dodávka vs. montáž). Kódy TSKP jsou orientační.</t>
        </is>
      </c>
    </row>
    <row r="39"/>
  </sheetData>
  <mergeCells count="12">
    <mergeCell ref="A12:H12"/>
    <mergeCell ref="A18:H18"/>
    <mergeCell ref="B30:F30"/>
    <mergeCell ref="A25:H25"/>
    <mergeCell ref="B34:F34"/>
    <mergeCell ref="B33:F33"/>
    <mergeCell ref="B31:F31"/>
    <mergeCell ref="A38:H39"/>
    <mergeCell ref="B36:F36"/>
    <mergeCell ref="A5:H5"/>
    <mergeCell ref="B32:F32"/>
    <mergeCell ref="B35:F35"/>
  </mergeCells>
  <printOptions horizontalCentered="1"/>
  <pageMargins left="0.5" right="0.5" top="1" bottom="1" header="0.5" footer="0.5"/>
  <pageSetup paperSize="9" fitToHeight="0" fitToWidth="1"/>
  <headerFooter>
    <oddHeader/>
    <oddFooter>&amp;C&amp;7 Vzor zdarma od Aistav · aistav.cz/vzory · ceny bez DPH · náležitosti ověřte s účetní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40" customWidth="1" min="2" max="2"/>
    <col width="7" customWidth="1" min="3" max="3"/>
    <col width="34" customWidth="1" min="4" max="4"/>
    <col width="12" customWidth="1" min="5" max="5"/>
  </cols>
  <sheetData>
    <row r="1" ht="30" customHeight="1">
      <c r="A1" s="1" t="inlineStr">
        <is>
          <t>Výkaz výměr</t>
        </is>
      </c>
    </row>
    <row r="2">
      <c r="A2" s="2" t="inlineStr">
        <is>
          <t>Odkud množství v rozpočtu pochází — každá položka má svůj výpočet</t>
        </is>
      </c>
    </row>
    <row r="4" ht="28" customHeight="1">
      <c r="A4" s="3" t="inlineStr">
        <is>
          <t>Kód</t>
        </is>
      </c>
      <c r="B4" s="3" t="inlineStr">
        <is>
          <t>Položka</t>
        </is>
      </c>
      <c r="C4" s="3" t="inlineStr">
        <is>
          <t>MJ</t>
        </is>
      </c>
      <c r="D4" s="3" t="inlineStr">
        <is>
          <t>Výpočet (rozměry)</t>
        </is>
      </c>
      <c r="E4" s="3" t="inlineStr">
        <is>
          <t>Množství</t>
        </is>
      </c>
    </row>
    <row r="5">
      <c r="A5" s="5" t="inlineStr">
        <is>
          <t>612421637</t>
        </is>
      </c>
      <c r="B5" s="5" t="inlineStr">
        <is>
          <t>Omítka vnitřní stěn štuková</t>
        </is>
      </c>
      <c r="C5" s="5" t="inlineStr">
        <is>
          <t>m²</t>
        </is>
      </c>
      <c r="D5" s="5" t="inlineStr">
        <is>
          <t>(2,4+2,1)*2*2,6 − 0,8*2,0 (dveře) − 0,6*0,6 (okno)</t>
        </is>
      </c>
      <c r="E5" s="6">
        <f>(2.4+2.1)*2*2.6-0.8*2.0-0.6*0.6</f>
        <v/>
      </c>
    </row>
    <row r="6">
      <c r="A6" s="5" t="inlineStr">
        <is>
          <t>781475120</t>
        </is>
      </c>
      <c r="B6" s="5" t="inlineStr">
        <is>
          <t>Obklad stěn keramický</t>
        </is>
      </c>
      <c r="C6" s="5" t="inlineStr">
        <is>
          <t>m²</t>
        </is>
      </c>
      <c r="D6" s="5" t="inlineStr">
        <is>
          <t>obvod 9,0 × výška 2,4 − otvory 1,96</t>
        </is>
      </c>
      <c r="E6" s="6">
        <f>9.0*2.4-1.96</f>
        <v/>
      </c>
    </row>
    <row r="7">
      <c r="A7" s="5" t="inlineStr"/>
      <c r="B7" s="5" t="inlineStr"/>
      <c r="C7" s="5" t="inlineStr"/>
      <c r="D7" s="5" t="inlineStr"/>
      <c r="E7" s="6" t="n"/>
    </row>
  </sheetData>
  <printOptions horizontalCentered="1"/>
  <pageMargins left="0.5" right="0.5" top="1" bottom="1" header="0.5" footer="0.5"/>
  <pageSetup paperSize="9" fitToHeight="0" fitToWidth="1"/>
  <headerFooter>
    <oddHeader/>
    <oddFooter>&amp;C&amp;7 Vzor zdarma od Aistav · aistav.cz/vzory · ceny bez DPH · náležitosti ověřte s účetní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2026-09-17T11:46:58Z</dcterms:created>
  <dcterms:modified xmlns:dcterms="http://purl.org/dc/terms/" xmlns:xsi="http://www.w3.org/2001/XMLSchema-instance" xsi:type="dcterms:W3CDTF">2026-09-17T11:46:58Z</dcterms:modified>
</cp:coreProperties>
</file>